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产业发展科\保险\2026\公示\国寿2023年1.2季度\附件\"/>
    </mc:Choice>
  </mc:AlternateContent>
  <bookViews>
    <workbookView windowWidth="27945" windowHeight="12375" tabRatio="886"/>
  </bookViews>
  <sheets>
    <sheet name="明细表" sheetId="32" r:id="rId1"/>
  </sheets>
  <definedNames>
    <definedName name="_xlnm._FilterDatabase" localSheetId="0" hidden="1">明细表!$A$4:$U$27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<sst xmlns="http://schemas.openxmlformats.org/spreadsheetml/2006/main" count="142" uniqueCount="71">
  <si>
    <t>附件2</t>
  </si>
  <si>
    <r>
      <rPr>
        <sz val="36"/>
        <rFont val="宋体"/>
        <charset val="134"/>
      </rPr>
      <t>2023年第一、二季度广州市花都区政策性</t>
    </r>
    <r>
      <rPr>
        <u/>
        <sz val="36"/>
        <rFont val="宋体"/>
        <charset val="134"/>
      </rPr>
      <t xml:space="preserve"> 畜禽养殖 </t>
    </r>
    <r>
      <rPr>
        <sz val="36"/>
        <rFont val="宋体"/>
        <charset val="134"/>
      </rPr>
      <t>保险承保情况表</t>
    </r>
  </si>
  <si>
    <t>统计季度：2023年第 1、2 季；                                                                                                                                                                                                                                          单位：亩（头、羽、盆）元</t>
  </si>
  <si>
    <t>序号</t>
  </si>
  <si>
    <t>保单号</t>
  </si>
  <si>
    <t>季度</t>
  </si>
  <si>
    <t>被保险人</t>
  </si>
  <si>
    <t>标的名称</t>
  </si>
  <si>
    <t>保险数量</t>
  </si>
  <si>
    <t>费率</t>
  </si>
  <si>
    <t>标的种养地点</t>
  </si>
  <si>
    <t>保险起始日</t>
  </si>
  <si>
    <t>保险终止日</t>
  </si>
  <si>
    <t>保险金额</t>
  </si>
  <si>
    <t>总保费</t>
  </si>
  <si>
    <t>中央补贴比例</t>
  </si>
  <si>
    <t>中央补贴金额</t>
  </si>
  <si>
    <t>市级补贴比例</t>
  </si>
  <si>
    <t>市级补贴金额</t>
  </si>
  <si>
    <t>区级补贴比例</t>
  </si>
  <si>
    <t>区级补贴金额</t>
  </si>
  <si>
    <t>农户自缴比例</t>
  </si>
  <si>
    <t>农户缴费金额</t>
  </si>
  <si>
    <t>备注</t>
  </si>
  <si>
    <t>66322101022023440114000001 ‎</t>
  </si>
  <si>
    <t>一季度</t>
  </si>
  <si>
    <t>广州花都越秀农牧有限公司</t>
  </si>
  <si>
    <t>能繁母猪</t>
  </si>
  <si>
    <t>花都区狮岭镇军田村</t>
  </si>
  <si>
    <t>66322101012023440114000001 ‎</t>
  </si>
  <si>
    <t>育肥猪</t>
  </si>
  <si>
    <t>66322101012023440114000006 ‎</t>
  </si>
  <si>
    <t>广州市天生卫康食品有限公司</t>
  </si>
  <si>
    <t>花都区花东镇元岗村</t>
  </si>
  <si>
    <t>66322101012023440114000007 ‎</t>
  </si>
  <si>
    <t>广州市三福禽畜养殖有限公司</t>
  </si>
  <si>
    <t>花都区赤坭镇蓝田村</t>
  </si>
  <si>
    <t>66322101012023440114000008 ‎</t>
  </si>
  <si>
    <t>广州市大福养殖有限公司</t>
  </si>
  <si>
    <t>花都区赤坭镇东升村</t>
  </si>
  <si>
    <t>66322101042023440114000001 ‎</t>
  </si>
  <si>
    <t>广州花都越秀牧业有限公司</t>
  </si>
  <si>
    <t>仔猪</t>
  </si>
  <si>
    <t>66322101042023440114000006 ‎</t>
  </si>
  <si>
    <t>66322101042023440114000007 ‎</t>
  </si>
  <si>
    <t>广州天农牧业有限公司</t>
  </si>
  <si>
    <t>花都区炭步镇水口村</t>
  </si>
  <si>
    <t>66322101042023440114000008 ‎</t>
  </si>
  <si>
    <t>66322101042023440114000009 ‎</t>
  </si>
  <si>
    <t>66323101012023440114000001 ‎</t>
  </si>
  <si>
    <t>广州市江丰实业股份有限公司花都鸡场</t>
  </si>
  <si>
    <t>肉鸡</t>
  </si>
  <si>
    <t>花都区赤坭镇白石村</t>
  </si>
  <si>
    <t>66322101022023440114000006 ‎</t>
  </si>
  <si>
    <t>二季度</t>
  </si>
  <si>
    <t>66322101022023440114000010 ‎</t>
  </si>
  <si>
    <t>66322101022023440114000010</t>
  </si>
  <si>
    <t>批改保费</t>
  </si>
  <si>
    <t>66322101012023440114000011 ‎</t>
  </si>
  <si>
    <t>66322101012023440114000012 ‎</t>
  </si>
  <si>
    <t>66322101012023440114000013 ‎</t>
  </si>
  <si>
    <t>66322101012023440114000014 ‎</t>
  </si>
  <si>
    <t>66322101042023440114000011 ‎</t>
  </si>
  <si>
    <t>66322101042023440114000013 ‎</t>
  </si>
  <si>
    <t>66322101042023440114000014 ‎</t>
  </si>
  <si>
    <t>66323101012023440114000006 ‎</t>
  </si>
  <si>
    <t>广州市万羽农牧有限公司</t>
  </si>
  <si>
    <t>花都区赤坭镇白坭村</t>
  </si>
  <si>
    <t>66323101012023440114000006</t>
  </si>
  <si>
    <t>批退保费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</si>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</sst>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0%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36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C78AA"/>
      </left>
      <right style="thin">
        <color rgb="FF6C78AA"/>
      </right>
      <top style="thin">
        <color rgb="FF6C78AA"/>
      </top>
      <bottom style="thin">
        <color rgb="FF6C78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9" fontId="1" fillId="0" borderId="1" xfId="3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9" fontId="5" fillId="0" borderId="1" xfId="3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tabSelected="1" zoomScale="68" zoomScaleNormal="68" topLeftCell="F15" workbookViewId="0">
      <selection activeCell="A2" sqref="A2:T2"/>
    </sheetView>
  </sheetViews>
  <sheetFormatPr defaultColWidth="9" defaultRowHeight="13.5"/>
  <cols>
    <col min="1" max="1" width="7.39166666666667" customWidth="1"/>
    <col min="2" max="2" width="23.575" customWidth="1"/>
    <col min="3" max="3" width="10.4333333333333" customWidth="1"/>
    <col min="4" max="4" width="40.4666666666667" customWidth="1"/>
    <col min="5" max="5" width="13.1166666666667" customWidth="1"/>
    <col min="6" max="6" width="22.0333333333333" customWidth="1"/>
    <col min="7" max="7" width="11.5666666666667" customWidth="1"/>
    <col min="8" max="8" width="31.7166666666667" customWidth="1"/>
    <col min="9" max="9" width="17.5083333333333" customWidth="1"/>
    <col min="10" max="10" width="16.6" customWidth="1"/>
    <col min="11" max="11" width="22.4916666666667" customWidth="1"/>
    <col min="12" max="12" width="23.7" customWidth="1"/>
    <col min="13" max="14" width="21.5916666666667" customWidth="1"/>
    <col min="15" max="16" width="24.0416666666667" customWidth="1"/>
    <col min="17" max="17" width="19.1416666666667" customWidth="1"/>
    <col min="18" max="18" width="22.0333333333333" customWidth="1"/>
    <col min="19" max="20" width="20.7583333333333" customWidth="1"/>
  </cols>
  <sheetData>
    <row r="1" ht="18.75" spans="1:21">
      <c r="A1" s="1" t="s">
        <v>0</v>
      </c>
      <c r="B1" s="1"/>
      <c r="C1" s="2"/>
      <c r="D1" s="2"/>
      <c r="E1" s="3"/>
      <c r="F1" s="3"/>
      <c r="G1" s="3"/>
      <c r="H1" s="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6.5" spans="1:21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20.25" spans="1:2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ht="51" customHeight="1" spans="1:21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11" t="s">
        <v>9</v>
      </c>
      <c r="H4" s="9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3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</row>
    <row r="5" ht="45" customHeight="1" spans="1:21">
      <c r="A5" s="9">
        <v>1</v>
      </c>
      <c r="B5" s="9" t="s">
        <v>24</v>
      </c>
      <c r="C5" s="14" t="s">
        <v>25</v>
      </c>
      <c r="D5" s="15" t="s">
        <v>26</v>
      </c>
      <c r="E5" s="10" t="s">
        <v>27</v>
      </c>
      <c r="F5" s="16">
        <v>3380</v>
      </c>
      <c r="G5" s="17">
        <v>0.06</v>
      </c>
      <c r="H5" s="9" t="s">
        <v>28</v>
      </c>
      <c r="I5" s="18">
        <v>44940</v>
      </c>
      <c r="J5" s="18">
        <v>45304</v>
      </c>
      <c r="K5" s="19">
        <v>5070000</v>
      </c>
      <c r="L5" s="19">
        <v>304200</v>
      </c>
      <c r="M5" s="20">
        <v>0.4</v>
      </c>
      <c r="N5" s="21">
        <f t="shared" ref="N5:N24" si="0">L5*40%</f>
        <v>121680</v>
      </c>
      <c r="O5" s="22">
        <v>0.19332</v>
      </c>
      <c r="P5" s="21">
        <f>L5*48.33%*40%</f>
        <v>58807.944</v>
      </c>
      <c r="Q5" s="22">
        <v>0.28998</v>
      </c>
      <c r="R5" s="21">
        <f>L5*48.33%*60%</f>
        <v>88211.916</v>
      </c>
      <c r="S5" s="20">
        <v>0.1167</v>
      </c>
      <c r="T5" s="21">
        <f>L5*11.67%</f>
        <v>35500.14</v>
      </c>
      <c r="U5" s="12"/>
    </row>
    <row r="6" ht="45" customHeight="1" spans="1:21">
      <c r="A6" s="9">
        <v>2</v>
      </c>
      <c r="B6" s="9" t="s">
        <v>29</v>
      </c>
      <c r="C6" s="14" t="s">
        <v>25</v>
      </c>
      <c r="D6" s="9" t="s">
        <v>26</v>
      </c>
      <c r="E6" s="10" t="s">
        <v>30</v>
      </c>
      <c r="F6" s="23">
        <v>4385</v>
      </c>
      <c r="G6" s="24">
        <v>0.04</v>
      </c>
      <c r="H6" s="9" t="s">
        <v>28</v>
      </c>
      <c r="I6" s="25">
        <v>44936</v>
      </c>
      <c r="J6" s="25">
        <v>45116</v>
      </c>
      <c r="K6" s="21">
        <v>6139000</v>
      </c>
      <c r="L6" s="21">
        <v>245560</v>
      </c>
      <c r="M6" s="20">
        <v>0.4</v>
      </c>
      <c r="N6" s="21">
        <f t="shared" si="0"/>
        <v>98224</v>
      </c>
      <c r="O6" s="20">
        <v>0.14</v>
      </c>
      <c r="P6" s="21">
        <f t="shared" ref="P6:P14" si="1">L6*35%*40%</f>
        <v>34378.4</v>
      </c>
      <c r="Q6" s="20">
        <v>0.21</v>
      </c>
      <c r="R6" s="21">
        <f t="shared" ref="R6:R14" si="2">L6*35%*60%</f>
        <v>51567.6</v>
      </c>
      <c r="S6" s="20">
        <v>0.25</v>
      </c>
      <c r="T6" s="21">
        <f t="shared" ref="T6:T14" si="3">L6*25%</f>
        <v>61390</v>
      </c>
      <c r="U6" s="26"/>
    </row>
    <row r="7" ht="45" customHeight="1" spans="1:21">
      <c r="A7" s="9">
        <v>3</v>
      </c>
      <c r="B7" s="9" t="s">
        <v>31</v>
      </c>
      <c r="C7" s="14" t="s">
        <v>25</v>
      </c>
      <c r="D7" s="9" t="s">
        <v>32</v>
      </c>
      <c r="E7" s="10" t="s">
        <v>30</v>
      </c>
      <c r="F7" s="23">
        <v>9000</v>
      </c>
      <c r="G7" s="24">
        <v>0.04</v>
      </c>
      <c r="H7" s="9" t="s">
        <v>33</v>
      </c>
      <c r="I7" s="25">
        <v>44992</v>
      </c>
      <c r="J7" s="25">
        <v>45145</v>
      </c>
      <c r="K7" s="21">
        <v>12600000</v>
      </c>
      <c r="L7" s="21">
        <v>504000</v>
      </c>
      <c r="M7" s="20">
        <v>0.4</v>
      </c>
      <c r="N7" s="21">
        <f t="shared" si="0"/>
        <v>201600</v>
      </c>
      <c r="O7" s="20">
        <v>0.14</v>
      </c>
      <c r="P7" s="21">
        <f t="shared" si="1"/>
        <v>70560</v>
      </c>
      <c r="Q7" s="20">
        <v>0.21</v>
      </c>
      <c r="R7" s="21">
        <f t="shared" si="2"/>
        <v>105840</v>
      </c>
      <c r="S7" s="20">
        <v>0.25</v>
      </c>
      <c r="T7" s="21">
        <f t="shared" si="3"/>
        <v>126000</v>
      </c>
      <c r="U7" s="27"/>
    </row>
    <row r="8" ht="45" customHeight="1" spans="1:21">
      <c r="A8" s="9">
        <v>4</v>
      </c>
      <c r="B8" s="9" t="s">
        <v>34</v>
      </c>
      <c r="C8" s="14" t="s">
        <v>25</v>
      </c>
      <c r="D8" s="9" t="s">
        <v>35</v>
      </c>
      <c r="E8" s="10" t="s">
        <v>30</v>
      </c>
      <c r="F8" s="23">
        <v>15000</v>
      </c>
      <c r="G8" s="24">
        <v>0.04</v>
      </c>
      <c r="H8" s="12" t="s">
        <v>36</v>
      </c>
      <c r="I8" s="25">
        <v>45016</v>
      </c>
      <c r="J8" s="25">
        <v>45101</v>
      </c>
      <c r="K8" s="21">
        <v>21000000</v>
      </c>
      <c r="L8" s="21">
        <v>840000</v>
      </c>
      <c r="M8" s="20">
        <v>0.4</v>
      </c>
      <c r="N8" s="21">
        <f t="shared" si="0"/>
        <v>336000</v>
      </c>
      <c r="O8" s="20">
        <v>0.14</v>
      </c>
      <c r="P8" s="21">
        <f t="shared" si="1"/>
        <v>117600</v>
      </c>
      <c r="Q8" s="20">
        <v>0.21</v>
      </c>
      <c r="R8" s="21">
        <f t="shared" si="2"/>
        <v>176400</v>
      </c>
      <c r="S8" s="20">
        <v>0.25</v>
      </c>
      <c r="T8" s="21">
        <f t="shared" si="3"/>
        <v>210000</v>
      </c>
      <c r="U8" s="27"/>
    </row>
    <row r="9" ht="45" customHeight="1" spans="1:21">
      <c r="A9" s="9">
        <v>5</v>
      </c>
      <c r="B9" s="9" t="s">
        <v>37</v>
      </c>
      <c r="C9" s="14" t="s">
        <v>25</v>
      </c>
      <c r="D9" s="9" t="s">
        <v>38</v>
      </c>
      <c r="E9" s="10" t="s">
        <v>30</v>
      </c>
      <c r="F9" s="23">
        <v>15000</v>
      </c>
      <c r="G9" s="24">
        <v>0.04</v>
      </c>
      <c r="H9" s="12" t="s">
        <v>39</v>
      </c>
      <c r="I9" s="25">
        <v>45016</v>
      </c>
      <c r="J9" s="25">
        <v>45101</v>
      </c>
      <c r="K9" s="21">
        <v>21000000</v>
      </c>
      <c r="L9" s="21">
        <v>840000</v>
      </c>
      <c r="M9" s="20">
        <v>0.4</v>
      </c>
      <c r="N9" s="21">
        <f t="shared" si="0"/>
        <v>336000</v>
      </c>
      <c r="O9" s="20">
        <v>0.14</v>
      </c>
      <c r="P9" s="21">
        <f t="shared" si="1"/>
        <v>117600</v>
      </c>
      <c r="Q9" s="20">
        <v>0.21</v>
      </c>
      <c r="R9" s="21">
        <f t="shared" si="2"/>
        <v>176400</v>
      </c>
      <c r="S9" s="20">
        <v>0.25</v>
      </c>
      <c r="T9" s="21">
        <f t="shared" si="3"/>
        <v>210000</v>
      </c>
      <c r="U9" s="26"/>
    </row>
    <row r="10" ht="45" customHeight="1" spans="1:21">
      <c r="A10" s="9">
        <v>6</v>
      </c>
      <c r="B10" s="9" t="s">
        <v>40</v>
      </c>
      <c r="C10" s="14" t="s">
        <v>25</v>
      </c>
      <c r="D10" s="15" t="s">
        <v>41</v>
      </c>
      <c r="E10" s="10" t="s">
        <v>42</v>
      </c>
      <c r="F10" s="16">
        <v>425</v>
      </c>
      <c r="G10" s="28">
        <v>0.06</v>
      </c>
      <c r="H10" s="9" t="s">
        <v>28</v>
      </c>
      <c r="I10" s="18">
        <v>44936</v>
      </c>
      <c r="J10" s="18">
        <v>44995</v>
      </c>
      <c r="K10" s="19">
        <v>212500</v>
      </c>
      <c r="L10" s="19">
        <v>12750</v>
      </c>
      <c r="M10" s="20">
        <v>0.4</v>
      </c>
      <c r="N10" s="21">
        <f t="shared" si="0"/>
        <v>5100</v>
      </c>
      <c r="O10" s="20">
        <v>0.14</v>
      </c>
      <c r="P10" s="21">
        <f t="shared" si="1"/>
        <v>1785</v>
      </c>
      <c r="Q10" s="20">
        <v>0.21</v>
      </c>
      <c r="R10" s="21">
        <f t="shared" si="2"/>
        <v>2677.5</v>
      </c>
      <c r="S10" s="20">
        <v>0.25</v>
      </c>
      <c r="T10" s="21">
        <f t="shared" si="3"/>
        <v>3187.5</v>
      </c>
      <c r="U10" s="26"/>
    </row>
    <row r="11" ht="45" customHeight="1" spans="1:21">
      <c r="A11" s="9">
        <v>7</v>
      </c>
      <c r="B11" s="13" t="s">
        <v>43</v>
      </c>
      <c r="C11" s="14" t="s">
        <v>25</v>
      </c>
      <c r="D11" s="12" t="s">
        <v>26</v>
      </c>
      <c r="E11" s="10" t="s">
        <v>42</v>
      </c>
      <c r="F11" s="21">
        <v>400</v>
      </c>
      <c r="G11" s="28">
        <v>0.06</v>
      </c>
      <c r="H11" s="9" t="s">
        <v>28</v>
      </c>
      <c r="I11" s="25">
        <v>44994</v>
      </c>
      <c r="J11" s="25">
        <v>45086</v>
      </c>
      <c r="K11" s="21">
        <v>200000</v>
      </c>
      <c r="L11" s="21">
        <v>12000</v>
      </c>
      <c r="M11" s="20">
        <v>0.4</v>
      </c>
      <c r="N11" s="21">
        <f t="shared" si="0"/>
        <v>4800</v>
      </c>
      <c r="O11" s="20">
        <v>0.14</v>
      </c>
      <c r="P11" s="21">
        <f t="shared" si="1"/>
        <v>1680</v>
      </c>
      <c r="Q11" s="20">
        <v>0.21</v>
      </c>
      <c r="R11" s="21">
        <f t="shared" si="2"/>
        <v>2520</v>
      </c>
      <c r="S11" s="20">
        <v>0.25</v>
      </c>
      <c r="T11" s="21">
        <f t="shared" si="3"/>
        <v>3000</v>
      </c>
      <c r="U11" s="27"/>
    </row>
    <row r="12" ht="45" customHeight="1" spans="1:21">
      <c r="A12" s="9">
        <v>8</v>
      </c>
      <c r="B12" s="13" t="s">
        <v>44</v>
      </c>
      <c r="C12" s="14" t="s">
        <v>25</v>
      </c>
      <c r="D12" s="12" t="s">
        <v>45</v>
      </c>
      <c r="E12" s="10" t="s">
        <v>42</v>
      </c>
      <c r="F12" s="21">
        <v>10000</v>
      </c>
      <c r="G12" s="28">
        <v>0.06</v>
      </c>
      <c r="H12" s="12" t="s">
        <v>46</v>
      </c>
      <c r="I12" s="25">
        <v>45004</v>
      </c>
      <c r="J12" s="25">
        <v>45095</v>
      </c>
      <c r="K12" s="21">
        <v>5000000</v>
      </c>
      <c r="L12" s="21">
        <v>300000</v>
      </c>
      <c r="M12" s="20">
        <v>0.4</v>
      </c>
      <c r="N12" s="21">
        <f t="shared" si="0"/>
        <v>120000</v>
      </c>
      <c r="O12" s="20">
        <v>0.14</v>
      </c>
      <c r="P12" s="21">
        <f t="shared" si="1"/>
        <v>42000</v>
      </c>
      <c r="Q12" s="20">
        <v>0.21</v>
      </c>
      <c r="R12" s="21">
        <f t="shared" si="2"/>
        <v>63000</v>
      </c>
      <c r="S12" s="20">
        <v>0.25</v>
      </c>
      <c r="T12" s="21">
        <f t="shared" si="3"/>
        <v>75000</v>
      </c>
      <c r="U12" s="27"/>
    </row>
    <row r="13" ht="45" customHeight="1" spans="1:21">
      <c r="A13" s="9">
        <v>9</v>
      </c>
      <c r="B13" s="13" t="s">
        <v>47</v>
      </c>
      <c r="C13" s="14" t="s">
        <v>25</v>
      </c>
      <c r="D13" s="12" t="s">
        <v>38</v>
      </c>
      <c r="E13" s="10" t="s">
        <v>42</v>
      </c>
      <c r="F13" s="21">
        <v>15000</v>
      </c>
      <c r="G13" s="28">
        <v>0.06</v>
      </c>
      <c r="H13" s="12" t="s">
        <v>39</v>
      </c>
      <c r="I13" s="25">
        <v>45016</v>
      </c>
      <c r="J13" s="25">
        <v>45101</v>
      </c>
      <c r="K13" s="21">
        <v>7500000</v>
      </c>
      <c r="L13" s="21">
        <v>450000</v>
      </c>
      <c r="M13" s="20">
        <v>0.4</v>
      </c>
      <c r="N13" s="21">
        <f t="shared" si="0"/>
        <v>180000</v>
      </c>
      <c r="O13" s="20">
        <v>0.14</v>
      </c>
      <c r="P13" s="21">
        <f t="shared" si="1"/>
        <v>63000</v>
      </c>
      <c r="Q13" s="20">
        <v>0.21</v>
      </c>
      <c r="R13" s="21">
        <f t="shared" si="2"/>
        <v>94500</v>
      </c>
      <c r="S13" s="20">
        <v>0.25</v>
      </c>
      <c r="T13" s="21">
        <f t="shared" si="3"/>
        <v>112500</v>
      </c>
      <c r="U13" s="27"/>
    </row>
    <row r="14" ht="45" customHeight="1" spans="1:21">
      <c r="A14" s="9">
        <v>10</v>
      </c>
      <c r="B14" s="13" t="s">
        <v>48</v>
      </c>
      <c r="C14" s="14" t="s">
        <v>25</v>
      </c>
      <c r="D14" s="12" t="s">
        <v>35</v>
      </c>
      <c r="E14" s="10" t="s">
        <v>42</v>
      </c>
      <c r="F14" s="21">
        <v>15000</v>
      </c>
      <c r="G14" s="28">
        <v>0.06</v>
      </c>
      <c r="H14" s="12" t="s">
        <v>36</v>
      </c>
      <c r="I14" s="25">
        <v>45016</v>
      </c>
      <c r="J14" s="25">
        <v>45101</v>
      </c>
      <c r="K14" s="21">
        <v>7500000</v>
      </c>
      <c r="L14" s="21">
        <v>450000</v>
      </c>
      <c r="M14" s="20">
        <v>0.4</v>
      </c>
      <c r="N14" s="21">
        <f t="shared" si="0"/>
        <v>180000</v>
      </c>
      <c r="O14" s="20">
        <v>0.14</v>
      </c>
      <c r="P14" s="21">
        <f t="shared" si="1"/>
        <v>63000</v>
      </c>
      <c r="Q14" s="20">
        <v>0.21</v>
      </c>
      <c r="R14" s="21">
        <f t="shared" si="2"/>
        <v>94500</v>
      </c>
      <c r="S14" s="20">
        <v>0.25</v>
      </c>
      <c r="T14" s="21">
        <f t="shared" si="3"/>
        <v>112500</v>
      </c>
      <c r="U14" s="27"/>
    </row>
    <row r="15" ht="45" customHeight="1" spans="1:21">
      <c r="A15" s="9">
        <v>11</v>
      </c>
      <c r="B15" s="9" t="s">
        <v>49</v>
      </c>
      <c r="C15" s="14" t="s">
        <v>25</v>
      </c>
      <c r="D15" s="15" t="s">
        <v>50</v>
      </c>
      <c r="E15" s="10" t="s">
        <v>51</v>
      </c>
      <c r="F15" s="16">
        <v>2400000</v>
      </c>
      <c r="G15" s="17">
        <v>0.02</v>
      </c>
      <c r="H15" s="9" t="s">
        <v>52</v>
      </c>
      <c r="I15" s="18">
        <v>45012</v>
      </c>
      <c r="J15" s="18">
        <v>45377</v>
      </c>
      <c r="K15" s="19">
        <v>72000000</v>
      </c>
      <c r="L15" s="19">
        <v>1440000</v>
      </c>
      <c r="M15" s="20">
        <v>0</v>
      </c>
      <c r="N15" s="21">
        <v>0</v>
      </c>
      <c r="O15" s="20">
        <v>0.28</v>
      </c>
      <c r="P15" s="21">
        <f>L15*70%*40%</f>
        <v>403200</v>
      </c>
      <c r="Q15" s="20">
        <v>0.42</v>
      </c>
      <c r="R15" s="21">
        <f>L15*70%*60%</f>
        <v>604800</v>
      </c>
      <c r="S15" s="20">
        <v>0.3</v>
      </c>
      <c r="T15" s="21">
        <f>L15*30%</f>
        <v>432000</v>
      </c>
      <c r="U15" s="27"/>
    </row>
    <row r="16" ht="45" customHeight="1" spans="1:21">
      <c r="A16" s="9">
        <v>12</v>
      </c>
      <c r="B16" s="9" t="s">
        <v>53</v>
      </c>
      <c r="C16" s="12" t="s">
        <v>54</v>
      </c>
      <c r="D16" s="12" t="s">
        <v>38</v>
      </c>
      <c r="E16" s="10" t="s">
        <v>27</v>
      </c>
      <c r="F16" s="21">
        <v>1820</v>
      </c>
      <c r="G16" s="17">
        <v>0.06</v>
      </c>
      <c r="H16" s="12" t="s">
        <v>39</v>
      </c>
      <c r="I16" s="25">
        <v>45105</v>
      </c>
      <c r="J16" s="25">
        <v>45470</v>
      </c>
      <c r="K16" s="21">
        <v>2730000</v>
      </c>
      <c r="L16" s="21">
        <v>163800</v>
      </c>
      <c r="M16" s="20">
        <v>0.4</v>
      </c>
      <c r="N16" s="21">
        <f t="shared" ref="N16:N25" si="4">L16*40%</f>
        <v>65520</v>
      </c>
      <c r="O16" s="22">
        <v>0.19332</v>
      </c>
      <c r="P16" s="21">
        <f t="shared" ref="P16:P18" si="5">L16*48.33%*40%</f>
        <v>31665.816</v>
      </c>
      <c r="Q16" s="22">
        <v>0.28998</v>
      </c>
      <c r="R16" s="21">
        <f t="shared" ref="R16:R18" si="6">L16*48.33%*60%</f>
        <v>47498.724</v>
      </c>
      <c r="S16" s="20">
        <v>0.1167</v>
      </c>
      <c r="T16" s="21">
        <f t="shared" ref="T16:T18" si="7">L16*11.67%</f>
        <v>19115.46</v>
      </c>
      <c r="U16" s="27"/>
    </row>
    <row r="17" ht="45" customHeight="1" spans="1:21">
      <c r="A17" s="9">
        <v>13</v>
      </c>
      <c r="B17" s="9" t="s">
        <v>55</v>
      </c>
      <c r="C17" s="12" t="s">
        <v>54</v>
      </c>
      <c r="D17" s="12" t="s">
        <v>35</v>
      </c>
      <c r="E17" s="10" t="s">
        <v>27</v>
      </c>
      <c r="F17" s="21">
        <v>1563</v>
      </c>
      <c r="G17" s="17">
        <v>0.06</v>
      </c>
      <c r="H17" s="12" t="s">
        <v>36</v>
      </c>
      <c r="I17" s="25">
        <v>45105</v>
      </c>
      <c r="J17" s="25">
        <v>45470</v>
      </c>
      <c r="K17" s="21">
        <v>2344500</v>
      </c>
      <c r="L17" s="21">
        <v>140670</v>
      </c>
      <c r="M17" s="20">
        <v>0.4</v>
      </c>
      <c r="N17" s="21">
        <f t="shared" si="4"/>
        <v>56268</v>
      </c>
      <c r="O17" s="22">
        <v>0.19332</v>
      </c>
      <c r="P17" s="21">
        <f t="shared" si="5"/>
        <v>27194.3244</v>
      </c>
      <c r="Q17" s="22">
        <v>0.28998</v>
      </c>
      <c r="R17" s="21">
        <f t="shared" si="6"/>
        <v>40791.4866</v>
      </c>
      <c r="S17" s="20">
        <v>0.1167</v>
      </c>
      <c r="T17" s="21">
        <f t="shared" si="7"/>
        <v>16416.189</v>
      </c>
      <c r="U17" s="27"/>
    </row>
    <row r="18" ht="45" customHeight="1" spans="1:21">
      <c r="A18" s="9">
        <v>14</v>
      </c>
      <c r="B18" s="9" t="s">
        <v>56</v>
      </c>
      <c r="C18" s="12" t="s">
        <v>54</v>
      </c>
      <c r="D18" s="12" t="s">
        <v>35</v>
      </c>
      <c r="E18" s="10" t="s">
        <v>27</v>
      </c>
      <c r="F18" s="21">
        <v>0</v>
      </c>
      <c r="G18" s="17">
        <v>0.06</v>
      </c>
      <c r="H18" s="12" t="s">
        <v>36</v>
      </c>
      <c r="I18" s="25">
        <v>45105</v>
      </c>
      <c r="J18" s="25">
        <v>45288</v>
      </c>
      <c r="K18" s="21">
        <v>0</v>
      </c>
      <c r="L18" s="21">
        <v>-42201</v>
      </c>
      <c r="M18" s="20">
        <v>0.4</v>
      </c>
      <c r="N18" s="21">
        <f t="shared" si="4"/>
        <v>-16880.4</v>
      </c>
      <c r="O18" s="22">
        <v>0.19332</v>
      </c>
      <c r="P18" s="21">
        <f t="shared" si="5"/>
        <v>-8158.29732</v>
      </c>
      <c r="Q18" s="22">
        <v>0.28998</v>
      </c>
      <c r="R18" s="21">
        <f t="shared" si="6"/>
        <v>-12237.44598</v>
      </c>
      <c r="S18" s="20">
        <v>0.1167</v>
      </c>
      <c r="T18" s="21">
        <f t="shared" si="7"/>
        <v>-4924.8567</v>
      </c>
      <c r="U18" s="10" t="s">
        <v>57</v>
      </c>
    </row>
    <row r="19" ht="45" customHeight="1" spans="1:21">
      <c r="A19" s="9">
        <v>15</v>
      </c>
      <c r="B19" s="9" t="s">
        <v>58</v>
      </c>
      <c r="C19" s="12" t="s">
        <v>54</v>
      </c>
      <c r="D19" s="9" t="s">
        <v>45</v>
      </c>
      <c r="E19" s="10" t="s">
        <v>30</v>
      </c>
      <c r="F19" s="23">
        <v>10000</v>
      </c>
      <c r="G19" s="24">
        <v>0.04</v>
      </c>
      <c r="H19" s="9" t="s">
        <v>46</v>
      </c>
      <c r="I19" s="25">
        <v>45085</v>
      </c>
      <c r="J19" s="25">
        <v>45237</v>
      </c>
      <c r="K19" s="21">
        <v>14000000</v>
      </c>
      <c r="L19" s="21">
        <v>560000</v>
      </c>
      <c r="M19" s="20">
        <v>0.4</v>
      </c>
      <c r="N19" s="21">
        <f t="shared" si="4"/>
        <v>224000</v>
      </c>
      <c r="O19" s="20">
        <v>0.14</v>
      </c>
      <c r="P19" s="21">
        <f t="shared" ref="P19:P25" si="8">L19*35%*40%</f>
        <v>78400</v>
      </c>
      <c r="Q19" s="20">
        <v>0.21</v>
      </c>
      <c r="R19" s="21">
        <f t="shared" ref="R19:R25" si="9">L19*35%*60%</f>
        <v>117600</v>
      </c>
      <c r="S19" s="20">
        <v>0.25</v>
      </c>
      <c r="T19" s="21">
        <f t="shared" ref="T19:T25" si="10">L19*25%</f>
        <v>140000</v>
      </c>
      <c r="U19" s="27"/>
    </row>
    <row r="20" ht="45" customHeight="1" spans="1:21">
      <c r="A20" s="9">
        <v>16</v>
      </c>
      <c r="B20" s="9" t="s">
        <v>59</v>
      </c>
      <c r="C20" s="12" t="s">
        <v>54</v>
      </c>
      <c r="D20" s="9" t="s">
        <v>26</v>
      </c>
      <c r="E20" s="10" t="s">
        <v>30</v>
      </c>
      <c r="F20" s="23">
        <v>44800</v>
      </c>
      <c r="G20" s="24">
        <v>0.04</v>
      </c>
      <c r="H20" s="9" t="s">
        <v>28</v>
      </c>
      <c r="I20" s="25">
        <v>45091</v>
      </c>
      <c r="J20" s="25">
        <v>45456</v>
      </c>
      <c r="K20" s="21">
        <v>62720000</v>
      </c>
      <c r="L20" s="21">
        <v>2508800</v>
      </c>
      <c r="M20" s="20">
        <v>0.4</v>
      </c>
      <c r="N20" s="21">
        <f t="shared" si="4"/>
        <v>1003520</v>
      </c>
      <c r="O20" s="20">
        <v>0.14</v>
      </c>
      <c r="P20" s="21">
        <f t="shared" si="8"/>
        <v>351232</v>
      </c>
      <c r="Q20" s="20">
        <v>0.21</v>
      </c>
      <c r="R20" s="21">
        <f t="shared" si="9"/>
        <v>526848</v>
      </c>
      <c r="S20" s="20">
        <v>0.25</v>
      </c>
      <c r="T20" s="21">
        <f t="shared" si="10"/>
        <v>627200</v>
      </c>
      <c r="U20" s="27"/>
    </row>
    <row r="21" ht="45" customHeight="1" spans="1:21">
      <c r="A21" s="9">
        <v>17</v>
      </c>
      <c r="B21" s="9" t="s">
        <v>60</v>
      </c>
      <c r="C21" s="12" t="s">
        <v>54</v>
      </c>
      <c r="D21" s="9" t="s">
        <v>38</v>
      </c>
      <c r="E21" s="10" t="s">
        <v>30</v>
      </c>
      <c r="F21" s="23">
        <v>11045</v>
      </c>
      <c r="G21" s="24">
        <v>0.04</v>
      </c>
      <c r="H21" s="12" t="s">
        <v>39</v>
      </c>
      <c r="I21" s="25">
        <v>45105</v>
      </c>
      <c r="J21" s="25">
        <v>45250</v>
      </c>
      <c r="K21" s="21">
        <v>15463000</v>
      </c>
      <c r="L21" s="21">
        <v>618520</v>
      </c>
      <c r="M21" s="20">
        <v>0.4</v>
      </c>
      <c r="N21" s="21">
        <f t="shared" si="4"/>
        <v>247408</v>
      </c>
      <c r="O21" s="20">
        <v>0.14</v>
      </c>
      <c r="P21" s="21">
        <f t="shared" si="8"/>
        <v>86592.8</v>
      </c>
      <c r="Q21" s="20">
        <v>0.21</v>
      </c>
      <c r="R21" s="21">
        <f t="shared" si="9"/>
        <v>129889.2</v>
      </c>
      <c r="S21" s="20">
        <v>0.25</v>
      </c>
      <c r="T21" s="21">
        <f t="shared" si="10"/>
        <v>154630</v>
      </c>
      <c r="U21" s="27"/>
    </row>
    <row r="22" ht="45" customHeight="1" spans="1:21">
      <c r="A22" s="9">
        <v>18</v>
      </c>
      <c r="B22" s="9" t="s">
        <v>61</v>
      </c>
      <c r="C22" s="12" t="s">
        <v>54</v>
      </c>
      <c r="D22" s="15" t="s">
        <v>35</v>
      </c>
      <c r="E22" s="10" t="s">
        <v>30</v>
      </c>
      <c r="F22" s="16">
        <v>10523</v>
      </c>
      <c r="G22" s="24">
        <v>0.04</v>
      </c>
      <c r="H22" s="12" t="s">
        <v>36</v>
      </c>
      <c r="I22" s="18">
        <v>45105</v>
      </c>
      <c r="J22" s="18">
        <v>45250</v>
      </c>
      <c r="K22" s="16">
        <v>14732200</v>
      </c>
      <c r="L22" s="29">
        <v>589288</v>
      </c>
      <c r="M22" s="20">
        <v>0.4</v>
      </c>
      <c r="N22" s="21">
        <f t="shared" si="4"/>
        <v>235715.2</v>
      </c>
      <c r="O22" s="20">
        <v>0.14</v>
      </c>
      <c r="P22" s="21">
        <f t="shared" si="8"/>
        <v>82500.32</v>
      </c>
      <c r="Q22" s="20">
        <v>0.21</v>
      </c>
      <c r="R22" s="21">
        <f t="shared" si="9"/>
        <v>123750.48</v>
      </c>
      <c r="S22" s="20">
        <v>0.25</v>
      </c>
      <c r="T22" s="21">
        <f t="shared" si="10"/>
        <v>147322</v>
      </c>
      <c r="U22" s="27"/>
    </row>
    <row r="23" ht="45" customHeight="1" spans="1:21">
      <c r="A23" s="9">
        <v>19</v>
      </c>
      <c r="B23" s="13" t="s">
        <v>62</v>
      </c>
      <c r="C23" s="12" t="s">
        <v>54</v>
      </c>
      <c r="D23" s="12" t="s">
        <v>26</v>
      </c>
      <c r="E23" s="10" t="s">
        <v>42</v>
      </c>
      <c r="F23" s="21">
        <v>44800</v>
      </c>
      <c r="G23" s="28">
        <v>0.06</v>
      </c>
      <c r="H23" s="9" t="s">
        <v>28</v>
      </c>
      <c r="I23" s="25">
        <v>45091</v>
      </c>
      <c r="J23" s="25">
        <v>45456</v>
      </c>
      <c r="K23" s="21">
        <v>22400000</v>
      </c>
      <c r="L23" s="21">
        <v>1344000</v>
      </c>
      <c r="M23" s="20">
        <v>0.4</v>
      </c>
      <c r="N23" s="21">
        <f t="shared" si="4"/>
        <v>537600</v>
      </c>
      <c r="O23" s="20">
        <v>0.14</v>
      </c>
      <c r="P23" s="21">
        <f t="shared" si="8"/>
        <v>188160</v>
      </c>
      <c r="Q23" s="20">
        <v>0.21</v>
      </c>
      <c r="R23" s="21">
        <f t="shared" si="9"/>
        <v>282240</v>
      </c>
      <c r="S23" s="20">
        <v>0.25</v>
      </c>
      <c r="T23" s="21">
        <f t="shared" si="10"/>
        <v>336000</v>
      </c>
      <c r="U23" s="27"/>
    </row>
    <row r="24" ht="45" customHeight="1" spans="1:21">
      <c r="A24" s="9">
        <v>20</v>
      </c>
      <c r="B24" s="13" t="s">
        <v>63</v>
      </c>
      <c r="C24" s="12" t="s">
        <v>54</v>
      </c>
      <c r="D24" s="12" t="s">
        <v>38</v>
      </c>
      <c r="E24" s="10" t="s">
        <v>42</v>
      </c>
      <c r="F24" s="21">
        <v>13699</v>
      </c>
      <c r="G24" s="17">
        <v>0.06</v>
      </c>
      <c r="H24" s="12" t="s">
        <v>39</v>
      </c>
      <c r="I24" s="25">
        <v>45105</v>
      </c>
      <c r="J24" s="25">
        <v>45189</v>
      </c>
      <c r="K24" s="21">
        <v>6849500</v>
      </c>
      <c r="L24" s="21">
        <v>410970</v>
      </c>
      <c r="M24" s="20">
        <v>0.4</v>
      </c>
      <c r="N24" s="21">
        <f t="shared" si="4"/>
        <v>164388</v>
      </c>
      <c r="O24" s="20">
        <v>0.14</v>
      </c>
      <c r="P24" s="21">
        <f t="shared" si="8"/>
        <v>57535.8</v>
      </c>
      <c r="Q24" s="20">
        <v>0.21</v>
      </c>
      <c r="R24" s="21">
        <f t="shared" si="9"/>
        <v>86303.7</v>
      </c>
      <c r="S24" s="20">
        <v>0.25</v>
      </c>
      <c r="T24" s="21">
        <f t="shared" si="10"/>
        <v>102742.5</v>
      </c>
      <c r="U24" s="27"/>
    </row>
    <row r="25" ht="45" customHeight="1" spans="1:21">
      <c r="A25" s="9">
        <v>21</v>
      </c>
      <c r="B25" s="13" t="s">
        <v>64</v>
      </c>
      <c r="C25" s="12" t="s">
        <v>54</v>
      </c>
      <c r="D25" s="12" t="s">
        <v>35</v>
      </c>
      <c r="E25" s="10" t="s">
        <v>42</v>
      </c>
      <c r="F25" s="21">
        <v>11879</v>
      </c>
      <c r="G25" s="17">
        <v>0.06</v>
      </c>
      <c r="H25" s="12" t="s">
        <v>36</v>
      </c>
      <c r="I25" s="25">
        <v>45105</v>
      </c>
      <c r="J25" s="25">
        <v>45189</v>
      </c>
      <c r="K25" s="21">
        <v>5939500</v>
      </c>
      <c r="L25" s="21">
        <v>356370</v>
      </c>
      <c r="M25" s="20">
        <v>0.4</v>
      </c>
      <c r="N25" s="21">
        <f t="shared" si="4"/>
        <v>142548</v>
      </c>
      <c r="O25" s="20">
        <v>0.14</v>
      </c>
      <c r="P25" s="21">
        <f t="shared" si="8"/>
        <v>49891.8</v>
      </c>
      <c r="Q25" s="20">
        <v>0.21</v>
      </c>
      <c r="R25" s="21">
        <f t="shared" si="9"/>
        <v>74837.7</v>
      </c>
      <c r="S25" s="20">
        <v>0.25</v>
      </c>
      <c r="T25" s="21">
        <f t="shared" si="10"/>
        <v>89092.5</v>
      </c>
      <c r="U25" s="27"/>
    </row>
    <row r="26" ht="45" customHeight="1" spans="1:21">
      <c r="A26" s="9">
        <v>22</v>
      </c>
      <c r="B26" s="13" t="s">
        <v>65</v>
      </c>
      <c r="C26" s="12" t="s">
        <v>54</v>
      </c>
      <c r="D26" s="12" t="s">
        <v>66</v>
      </c>
      <c r="E26" s="10" t="s">
        <v>51</v>
      </c>
      <c r="F26" s="21">
        <v>1380000</v>
      </c>
      <c r="G26" s="17">
        <v>0.02</v>
      </c>
      <c r="H26" s="12" t="s">
        <v>67</v>
      </c>
      <c r="I26" s="25">
        <v>45107</v>
      </c>
      <c r="J26" s="25">
        <v>45472</v>
      </c>
      <c r="K26" s="21">
        <v>41400000</v>
      </c>
      <c r="L26" s="21">
        <v>828000</v>
      </c>
      <c r="M26" s="20">
        <v>0</v>
      </c>
      <c r="N26" s="21">
        <v>0</v>
      </c>
      <c r="O26" s="20">
        <v>0.28</v>
      </c>
      <c r="P26" s="21">
        <f>L26*70%*40%</f>
        <v>231840</v>
      </c>
      <c r="Q26" s="20">
        <v>0.42</v>
      </c>
      <c r="R26" s="21">
        <f>L26*70%*60%</f>
        <v>347760</v>
      </c>
      <c r="S26" s="20">
        <v>0.3</v>
      </c>
      <c r="T26" s="21">
        <f>L26*30%</f>
        <v>248400</v>
      </c>
      <c r="U26" s="27"/>
    </row>
    <row r="27" ht="45" customHeight="1" spans="1:21">
      <c r="A27" s="9">
        <v>23</v>
      </c>
      <c r="B27" s="30" t="s">
        <v>68</v>
      </c>
      <c r="C27" s="12" t="s">
        <v>54</v>
      </c>
      <c r="D27" s="12" t="s">
        <v>66</v>
      </c>
      <c r="E27" s="10" t="s">
        <v>51</v>
      </c>
      <c r="F27" s="21">
        <v>-573970</v>
      </c>
      <c r="G27" s="17">
        <v>0.02</v>
      </c>
      <c r="H27" s="12" t="s">
        <v>67</v>
      </c>
      <c r="I27" s="25">
        <v>45107</v>
      </c>
      <c r="J27" s="25">
        <v>45472</v>
      </c>
      <c r="K27" s="21">
        <f>F27*30</f>
        <v>-17219100</v>
      </c>
      <c r="L27" s="21">
        <f>G27*K27</f>
        <v>-344382</v>
      </c>
      <c r="M27" s="20">
        <v>0</v>
      </c>
      <c r="N27" s="21">
        <v>0</v>
      </c>
      <c r="O27" s="20">
        <v>0.28</v>
      </c>
      <c r="P27" s="21">
        <f>L27*70%*40%</f>
        <v>-96426.96</v>
      </c>
      <c r="Q27" s="20">
        <v>0.42</v>
      </c>
      <c r="R27" s="21">
        <f>L27*70%*60%</f>
        <v>-144640.44</v>
      </c>
      <c r="S27" s="20">
        <v>0.3</v>
      </c>
      <c r="T27" s="21">
        <f>L27*30%</f>
        <v>-103314.6</v>
      </c>
      <c r="U27" s="10" t="s">
        <v>69</v>
      </c>
    </row>
    <row r="28" ht="45" customHeight="1" spans="1:21">
      <c r="A28" s="12"/>
      <c r="B28" s="12"/>
      <c r="C28" s="12"/>
      <c r="D28" s="12"/>
      <c r="E28" s="12"/>
      <c r="F28" s="21"/>
      <c r="G28" s="21"/>
      <c r="H28" s="12"/>
      <c r="I28" s="12"/>
      <c r="J28" s="12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7"/>
    </row>
    <row r="29" ht="45" customHeight="1" spans="1:21">
      <c r="A29" s="12" t="s">
        <v>70</v>
      </c>
      <c r="B29" s="12"/>
      <c r="C29" s="12"/>
      <c r="D29" s="12"/>
      <c r="E29" s="12"/>
      <c r="F29" s="21">
        <f>SUM(F5:F28)</f>
        <v>3443749</v>
      </c>
      <c r="G29" s="21"/>
      <c r="H29" s="12"/>
      <c r="I29" s="12"/>
      <c r="J29" s="12"/>
      <c r="K29" s="21">
        <f>SUM(K5:K28)</f>
        <v>329581100</v>
      </c>
      <c r="L29" s="21">
        <f>SUM(L5:L28)</f>
        <v>12532345</v>
      </c>
      <c r="M29" s="21"/>
      <c r="N29" s="21">
        <f>SUM(N5:N28)</f>
        <v>4243490.8</v>
      </c>
      <c r="O29" s="21"/>
      <c r="P29" s="21">
        <f>SUM(P5:P28)</f>
        <v>2054038.94708</v>
      </c>
      <c r="Q29" s="21"/>
      <c r="R29" s="21">
        <f>SUM(R5:R28)</f>
        <v>3081058.42062</v>
      </c>
      <c r="S29" s="21"/>
      <c r="T29" s="21">
        <f>SUM(T5:T28)</f>
        <v>3153756.8323</v>
      </c>
      <c r="U29" s="27"/>
    </row>
    <row r="30" ht="20.25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20.25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20.25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</sheetData>
  <autoFilter xmlns:etc="http://www.wps.cn/officeDocument/2017/etCustomData" ref="A4:U27" etc:filterBottomFollowUsedRange="0">
    <extLst/>
  </autoFilter>
  <mergeCells count="3">
    <mergeCell ref="A2:T2"/>
    <mergeCell ref="A29:D29"/>
    <mergeCell ref="I32:J32"/>
  </mergeCells>
  <pageMargins left="0.75" right="0.75" top="1" bottom="1" header="0.5" footer="0.5"/>
  <pageSetup paperSize="9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周美伶</dc:creator>
  <cp:lastModifiedBy>江哲敏</cp:lastModifiedBy>
  <dcterms:created xsi:type="dcterms:W3CDTF">2024-07-08T02:26:00Z</dcterms:created>
  <dcterms:modified xsi:type="dcterms:W3CDTF">2026-08-13T10:06:15Z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23950AD0E81E467EA3744171D09BCE5B_13</vt:lpwstr>
  </property>
  <property fmtid="{D5CDD505-2E9C-101B-9397-08002B2CF9AE}" pid="5" name="CalculationRule">
    <vt:i4>0</vt:i4>
  </property>
</Properties>
</file>